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1235" tabRatio="798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<sst xmlns="http://schemas.openxmlformats.org/spreadsheetml/2006/main" count="1963" uniqueCount="1354">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</sst>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3" fontId="14" fillId="45" borderId="14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43281</v>
      </c>
    </row>
    <row r="8" spans="2:3" ht="15.75">
      <c r="B8" s="7" t="s">
        <v>213</v>
      </c>
      <c r="C8" s="160">
        <v>43311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1353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30.06.2018 г.</v>
      </c>
      <c r="B4" s="39"/>
      <c r="C4" s="39"/>
      <c r="D4" s="39"/>
      <c r="E4" s="39"/>
      <c r="F4" s="123" t="s">
        <v>874</v>
      </c>
      <c r="G4" s="129">
        <f>ReportedCompletionDate</f>
        <v>43311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>
        <v>153395</v>
      </c>
      <c r="D15" s="127">
        <v>153395</v>
      </c>
      <c r="E15" s="71" t="s">
        <v>91</v>
      </c>
      <c r="F15" s="156" t="s">
        <v>177</v>
      </c>
      <c r="G15" s="127">
        <v>623884</v>
      </c>
      <c r="H15" s="127">
        <v>621523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153395</v>
      </c>
      <c r="D16" s="146">
        <f>D12+D15</f>
        <v>153395</v>
      </c>
      <c r="E16" s="73" t="s">
        <v>23</v>
      </c>
      <c r="F16" s="121" t="s">
        <v>178</v>
      </c>
      <c r="G16" s="146">
        <f>SUM(G13:G15)</f>
        <v>1638714</v>
      </c>
      <c r="H16" s="146">
        <f>SUM(H13:H15)</f>
        <v>1636353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153395</v>
      </c>
      <c r="D18" s="146">
        <f>D16+D17</f>
        <v>153395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2361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2778591</v>
      </c>
      <c r="D22" s="165">
        <v>2784349</v>
      </c>
      <c r="E22" s="166" t="s">
        <v>924</v>
      </c>
      <c r="F22" s="126" t="s">
        <v>925</v>
      </c>
      <c r="G22" s="127">
        <v>-40028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-40028</v>
      </c>
      <c r="H23" s="146">
        <f>H19+H21+H20+H22</f>
        <v>2361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5675031</v>
      </c>
      <c r="H24" s="146">
        <f>H11+H16+H23</f>
        <v>5715059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2778591</v>
      </c>
      <c r="D25" s="146">
        <f>SUM(D21:D24)</f>
        <v>2784349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2750400</v>
      </c>
      <c r="D27" s="138">
        <f>SUM(D28:D31)</f>
        <v>2784945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7355</v>
      </c>
      <c r="H28" s="138">
        <f>SUM(H29:H31)</f>
        <v>7630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355</v>
      </c>
      <c r="H29" s="152">
        <v>345</v>
      </c>
    </row>
    <row r="30" spans="1:8" ht="15.75">
      <c r="A30" s="169" t="s">
        <v>81</v>
      </c>
      <c r="B30" s="126" t="s">
        <v>158</v>
      </c>
      <c r="C30" s="152">
        <v>2750400</v>
      </c>
      <c r="D30" s="152">
        <v>2784945</v>
      </c>
      <c r="E30" s="159" t="s">
        <v>75</v>
      </c>
      <c r="F30" s="156" t="s">
        <v>188</v>
      </c>
      <c r="G30" s="152">
        <v>7000</v>
      </c>
      <c r="H30" s="152">
        <v>7285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2750400</v>
      </c>
      <c r="D37" s="137">
        <f>SUM(D32:D36)+D27</f>
        <v>2784945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7355</v>
      </c>
      <c r="H40" s="153">
        <f>SUM(H32:H39)+H28+H27</f>
        <v>7630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5528991</v>
      </c>
      <c r="D45" s="153">
        <f>D25+D37+D43+D44</f>
        <v>5569294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5682386</v>
      </c>
      <c r="D47" s="368">
        <f>D18+D45</f>
        <v>5722689</v>
      </c>
      <c r="E47" s="158" t="s">
        <v>35</v>
      </c>
      <c r="F47" s="121" t="s">
        <v>199</v>
      </c>
      <c r="G47" s="369">
        <f>G24+G40</f>
        <v>5682386</v>
      </c>
      <c r="H47" s="369">
        <f>H24+H40</f>
        <v>5722689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01.01.2018 - 30.06.2018</v>
      </c>
      <c r="B4" s="38"/>
      <c r="C4" s="37"/>
      <c r="D4" s="38"/>
      <c r="E4" s="38"/>
      <c r="F4" s="33" t="s">
        <v>874</v>
      </c>
      <c r="G4" s="283">
        <f>ReportedCompletionDate</f>
        <v>43311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0</v>
      </c>
      <c r="H12" s="139">
        <v>0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>
        <v>0</v>
      </c>
      <c r="H13" s="139">
        <v>0</v>
      </c>
      <c r="I13" s="77"/>
    </row>
    <row r="14" spans="1:9" s="70" customFormat="1" ht="31.5">
      <c r="A14" s="81" t="s">
        <v>887</v>
      </c>
      <c r="B14" s="171" t="s">
        <v>758</v>
      </c>
      <c r="C14" s="139">
        <v>47685</v>
      </c>
      <c r="D14" s="139">
        <v>116182</v>
      </c>
      <c r="E14" s="81" t="s">
        <v>890</v>
      </c>
      <c r="F14" s="171" t="s">
        <v>775</v>
      </c>
      <c r="G14" s="139">
        <v>13396</v>
      </c>
      <c r="H14" s="139">
        <v>129750</v>
      </c>
      <c r="I14" s="77"/>
    </row>
    <row r="15" spans="1:9" s="70" customFormat="1" ht="31.5">
      <c r="A15" s="81" t="s">
        <v>888</v>
      </c>
      <c r="B15" s="171" t="s">
        <v>759</v>
      </c>
      <c r="C15" s="139">
        <v>0</v>
      </c>
      <c r="D15" s="139">
        <v>0</v>
      </c>
      <c r="E15" s="81" t="s">
        <v>891</v>
      </c>
      <c r="F15" s="171" t="s">
        <v>776</v>
      </c>
      <c r="G15" s="139">
        <v>0</v>
      </c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98</v>
      </c>
      <c r="D16" s="139">
        <v>196</v>
      </c>
      <c r="E16" s="86" t="s">
        <v>892</v>
      </c>
      <c r="F16" s="171" t="s">
        <v>777</v>
      </c>
      <c r="G16" s="139">
        <v>39820</v>
      </c>
      <c r="H16" s="139">
        <v>80345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47783</v>
      </c>
      <c r="D18" s="142">
        <f>SUM(D12:D16)</f>
        <v>116378</v>
      </c>
      <c r="E18" s="83" t="s">
        <v>20</v>
      </c>
      <c r="F18" s="172" t="s">
        <v>779</v>
      </c>
      <c r="G18" s="142">
        <f>SUM(G12:G17)</f>
        <v>53216</v>
      </c>
      <c r="H18" s="142">
        <f>SUM(H12:H17)</f>
        <v>210095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>
        <v>0</v>
      </c>
      <c r="D20" s="139">
        <v>0</v>
      </c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45461</v>
      </c>
      <c r="D21" s="139">
        <v>91356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>
        <v>0</v>
      </c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>
        <v>0</v>
      </c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>
        <v>0</v>
      </c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45461</v>
      </c>
      <c r="D25" s="142">
        <f>SUM(D20:D24)</f>
        <v>91356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93244</v>
      </c>
      <c r="D26" s="142">
        <f>D18+D25</f>
        <v>207734</v>
      </c>
      <c r="E26" s="144" t="s">
        <v>40</v>
      </c>
      <c r="F26" s="172" t="s">
        <v>781</v>
      </c>
      <c r="G26" s="142">
        <f>G18+G25</f>
        <v>53216</v>
      </c>
      <c r="H26" s="142">
        <f>H18+H25</f>
        <v>210095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2361</v>
      </c>
      <c r="E27" s="144" t="s">
        <v>787</v>
      </c>
      <c r="F27" s="172" t="s">
        <v>782</v>
      </c>
      <c r="G27" s="164">
        <f>IF((C26-G26)&gt;0,C26-G26,0)</f>
        <v>40028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2361</v>
      </c>
      <c r="E29" s="144" t="s">
        <v>125</v>
      </c>
      <c r="F29" s="172" t="s">
        <v>783</v>
      </c>
      <c r="G29" s="142">
        <f>G27</f>
        <v>40028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93244</v>
      </c>
      <c r="D30" s="142">
        <f>D26+D28+D29</f>
        <v>210095</v>
      </c>
      <c r="E30" s="144" t="s">
        <v>789</v>
      </c>
      <c r="F30" s="172" t="s">
        <v>784</v>
      </c>
      <c r="G30" s="142">
        <f>G26+G29</f>
        <v>93244</v>
      </c>
      <c r="H30" s="142">
        <f>H26+H29</f>
        <v>210095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01.01.2018 - 30.06.2018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43311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5000</v>
      </c>
      <c r="D21" s="316">
        <v>-5207</v>
      </c>
      <c r="E21" s="317">
        <f>SUM(C21:D21)</f>
        <v>-207</v>
      </c>
      <c r="F21" s="316">
        <v>5000</v>
      </c>
      <c r="G21" s="316">
        <v>-6030</v>
      </c>
      <c r="H21" s="317">
        <f>SUM(F21:G21)</f>
        <v>-1030</v>
      </c>
    </row>
    <row r="22" spans="1:8" ht="12.75">
      <c r="A22" s="315" t="s">
        <v>900</v>
      </c>
      <c r="B22" s="41" t="s">
        <v>800</v>
      </c>
      <c r="C22" s="316">
        <v>0</v>
      </c>
      <c r="D22" s="316">
        <v>0</v>
      </c>
      <c r="E22" s="317">
        <f aca="true" t="shared" si="2" ref="E22:E29">SUM(C22:D22)</f>
        <v>0</v>
      </c>
      <c r="F22" s="316">
        <v>0</v>
      </c>
      <c r="G22" s="316">
        <v>0</v>
      </c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40283</v>
      </c>
      <c r="D23" s="316">
        <v>-98</v>
      </c>
      <c r="E23" s="317">
        <f t="shared" si="2"/>
        <v>40185</v>
      </c>
      <c r="F23" s="316">
        <v>80324</v>
      </c>
      <c r="G23" s="316">
        <v>-196</v>
      </c>
      <c r="H23" s="317">
        <f t="shared" si="3"/>
        <v>80128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-42653</v>
      </c>
      <c r="E25" s="317">
        <f t="shared" si="2"/>
        <v>-42653</v>
      </c>
      <c r="F25" s="316">
        <v>0</v>
      </c>
      <c r="G25" s="316">
        <v>-85557</v>
      </c>
      <c r="H25" s="317">
        <f t="shared" si="3"/>
        <v>-85557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-2160</v>
      </c>
      <c r="E26" s="317">
        <f t="shared" si="2"/>
        <v>-2160</v>
      </c>
      <c r="F26" s="316">
        <v>0</v>
      </c>
      <c r="G26" s="316">
        <v>-4350</v>
      </c>
      <c r="H26" s="317">
        <f t="shared" si="3"/>
        <v>-4350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-923</v>
      </c>
      <c r="E28" s="317">
        <f t="shared" si="2"/>
        <v>-923</v>
      </c>
      <c r="F28" s="316">
        <v>0</v>
      </c>
      <c r="G28" s="316">
        <v>-1270</v>
      </c>
      <c r="H28" s="317">
        <f t="shared" si="3"/>
        <v>-1270</v>
      </c>
    </row>
    <row r="29" spans="1:8" ht="21" customHeight="1">
      <c r="A29" s="313" t="s">
        <v>94</v>
      </c>
      <c r="B29" s="136" t="s">
        <v>807</v>
      </c>
      <c r="C29" s="320">
        <f>SUM(C21:C28)</f>
        <v>45283</v>
      </c>
      <c r="D29" s="320">
        <f>SUM(D21:D28)</f>
        <v>-51041</v>
      </c>
      <c r="E29" s="317">
        <f t="shared" si="2"/>
        <v>-5758</v>
      </c>
      <c r="F29" s="320">
        <f>SUM(F21:F28)</f>
        <v>85324</v>
      </c>
      <c r="G29" s="320">
        <f>SUM(G21:G28)</f>
        <v>-97403</v>
      </c>
      <c r="H29" s="317">
        <f t="shared" si="3"/>
        <v>-12079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45283</v>
      </c>
      <c r="D37" s="320">
        <f t="shared" si="5"/>
        <v>-51041</v>
      </c>
      <c r="E37" s="320">
        <f t="shared" si="5"/>
        <v>-5758</v>
      </c>
      <c r="F37" s="320">
        <f t="shared" si="5"/>
        <v>85324</v>
      </c>
      <c r="G37" s="320">
        <f t="shared" si="5"/>
        <v>-97403</v>
      </c>
      <c r="H37" s="320">
        <f t="shared" si="5"/>
        <v>-12079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2784349</v>
      </c>
      <c r="F38" s="320"/>
      <c r="G38" s="320"/>
      <c r="H38" s="326">
        <v>2796428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2778591</v>
      </c>
      <c r="F39" s="320"/>
      <c r="G39" s="320"/>
      <c r="H39" s="320">
        <f>SUM(H37:H38)</f>
        <v>2784349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2778591</v>
      </c>
      <c r="F40" s="317"/>
      <c r="G40" s="317"/>
      <c r="H40" s="316">
        <v>2784349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0">
      <selection activeCell="F25" sqref="F2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01.01.2018 - 30.06.2018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43311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>
        <v>4076345</v>
      </c>
      <c r="D13" s="130">
        <v>1014830</v>
      </c>
      <c r="E13" s="130"/>
      <c r="F13" s="130">
        <v>939450</v>
      </c>
      <c r="G13" s="130"/>
      <c r="H13" s="130">
        <v>-317927</v>
      </c>
      <c r="I13" s="370">
        <f>SUM(C13:H13)</f>
        <v>5712698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4076345</v>
      </c>
      <c r="D14" s="370">
        <f>'1-SB'!H13</f>
        <v>1014830</v>
      </c>
      <c r="E14" s="370">
        <f>'1-SB'!H14</f>
        <v>0</v>
      </c>
      <c r="F14" s="370">
        <f>'1-SB'!H15</f>
        <v>621523</v>
      </c>
      <c r="G14" s="370">
        <f>'1-SB'!H19+'1-SB'!H21</f>
        <v>2361</v>
      </c>
      <c r="H14" s="370">
        <f>'1-SB'!H20+'1-SB'!H22</f>
        <v>0</v>
      </c>
      <c r="I14" s="370">
        <f aca="true" t="shared" si="0" ref="I14:I36">SUM(C14:H14)</f>
        <v>5715059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4076345</v>
      </c>
      <c r="D18" s="371">
        <f t="shared" si="2"/>
        <v>1014830</v>
      </c>
      <c r="E18" s="371">
        <f>E14+E15</f>
        <v>0</v>
      </c>
      <c r="F18" s="371">
        <f t="shared" si="2"/>
        <v>621523</v>
      </c>
      <c r="G18" s="371">
        <f t="shared" si="2"/>
        <v>2361</v>
      </c>
      <c r="H18" s="371">
        <f t="shared" si="2"/>
        <v>0</v>
      </c>
      <c r="I18" s="370">
        <f t="shared" si="0"/>
        <v>5715059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0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0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0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1">
        <f>'1-SB'!G21</f>
        <v>0</v>
      </c>
      <c r="H22" s="371">
        <f>'1-SB'!G22</f>
        <v>-40028</v>
      </c>
      <c r="I22" s="370">
        <f t="shared" si="0"/>
        <v>-40028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2361</v>
      </c>
      <c r="G23" s="372">
        <f t="shared" si="4"/>
        <v>-2361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>
        <v>2361</v>
      </c>
      <c r="G25" s="131">
        <v>-2361</v>
      </c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4076345</v>
      </c>
      <c r="D34" s="371">
        <f t="shared" si="7"/>
        <v>1014830</v>
      </c>
      <c r="E34" s="371">
        <f t="shared" si="7"/>
        <v>0</v>
      </c>
      <c r="F34" s="371">
        <f t="shared" si="7"/>
        <v>623884</v>
      </c>
      <c r="G34" s="371">
        <f t="shared" si="7"/>
        <v>0</v>
      </c>
      <c r="H34" s="371">
        <f t="shared" si="7"/>
        <v>-40028</v>
      </c>
      <c r="I34" s="370">
        <f t="shared" si="0"/>
        <v>5675031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4076345</v>
      </c>
      <c r="D36" s="374">
        <f t="shared" si="8"/>
        <v>1014830</v>
      </c>
      <c r="E36" s="374">
        <f t="shared" si="8"/>
        <v>0</v>
      </c>
      <c r="F36" s="374">
        <f t="shared" si="8"/>
        <v>623884</v>
      </c>
      <c r="G36" s="374">
        <f t="shared" si="8"/>
        <v>0</v>
      </c>
      <c r="H36" s="374">
        <f t="shared" si="8"/>
        <v>-40028</v>
      </c>
      <c r="I36" s="370">
        <f t="shared" si="0"/>
        <v>5675031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ОБЩИНСКА БАНКА-БАЛАНСИРАН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01.01.2018 - 30.06.2018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43311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76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76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76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58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76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58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14.0201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13.9219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42367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2170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-0.007839057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0.39223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-0.007966311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0.03503633</v>
      </c>
    </row>
    <row r="29" ht="15.75">
      <c r="B29" s="375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43281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43281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43281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43281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43281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43281</v>
      </c>
      <c r="D8" s="186" t="s">
        <v>146</v>
      </c>
      <c r="E8" s="187" t="s">
        <v>106</v>
      </c>
      <c r="F8" s="179" t="s">
        <v>754</v>
      </c>
      <c r="G8" s="183">
        <f>'1-SB'!C15</f>
        <v>153395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43281</v>
      </c>
      <c r="D9" s="184" t="s">
        <v>147</v>
      </c>
      <c r="E9" s="190" t="s">
        <v>11</v>
      </c>
      <c r="F9" s="179" t="s">
        <v>754</v>
      </c>
      <c r="G9" s="183">
        <f>'1-SB'!C16</f>
        <v>153395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43281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43281</v>
      </c>
      <c r="D11" s="184" t="s">
        <v>149</v>
      </c>
      <c r="E11" s="190" t="s">
        <v>30</v>
      </c>
      <c r="F11" s="179" t="s">
        <v>754</v>
      </c>
      <c r="G11" s="183">
        <f>'1-SB'!C18</f>
        <v>153395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43281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43281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43281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43281</v>
      </c>
      <c r="D15" s="193" t="s">
        <v>151</v>
      </c>
      <c r="E15" s="194" t="s">
        <v>9</v>
      </c>
      <c r="F15" s="179" t="s">
        <v>754</v>
      </c>
      <c r="G15" s="183">
        <f>'1-SB'!C22</f>
        <v>2778591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43281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43281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43281</v>
      </c>
      <c r="D18" s="191" t="s">
        <v>154</v>
      </c>
      <c r="E18" s="195" t="s">
        <v>11</v>
      </c>
      <c r="F18" s="179" t="s">
        <v>754</v>
      </c>
      <c r="G18" s="183">
        <f>'1-SB'!C25</f>
        <v>2778591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43281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43281</v>
      </c>
      <c r="D20" s="193" t="s">
        <v>155</v>
      </c>
      <c r="E20" s="194" t="s">
        <v>115</v>
      </c>
      <c r="F20" s="179" t="s">
        <v>754</v>
      </c>
      <c r="G20" s="183">
        <f>'1-SB'!C27</f>
        <v>2750400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43281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43281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43281</v>
      </c>
      <c r="D23" s="193" t="s">
        <v>158</v>
      </c>
      <c r="E23" s="196" t="s">
        <v>81</v>
      </c>
      <c r="F23" s="179" t="s">
        <v>754</v>
      </c>
      <c r="G23" s="183">
        <f>'1-SB'!C30</f>
        <v>2750400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43281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43281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43281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43281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43281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43281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43281</v>
      </c>
      <c r="D30" s="193" t="s">
        <v>165</v>
      </c>
      <c r="E30" s="195" t="s">
        <v>12</v>
      </c>
      <c r="F30" s="179" t="s">
        <v>754</v>
      </c>
      <c r="G30" s="183">
        <f>'1-SB'!C37</f>
        <v>2750400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43281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43281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43281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43281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43281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43281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43281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43281</v>
      </c>
      <c r="D38" s="184" t="s">
        <v>172</v>
      </c>
      <c r="E38" s="190" t="s">
        <v>34</v>
      </c>
      <c r="F38" s="179" t="s">
        <v>754</v>
      </c>
      <c r="G38" s="183">
        <f>'1-SB'!C45</f>
        <v>5528991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43281</v>
      </c>
      <c r="D39" s="184" t="s">
        <v>173</v>
      </c>
      <c r="E39" s="184" t="s">
        <v>36</v>
      </c>
      <c r="F39" s="179" t="s">
        <v>754</v>
      </c>
      <c r="G39" s="183">
        <f>'1-SB'!C47</f>
        <v>5682386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43281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43281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43281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43281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43281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43281</v>
      </c>
      <c r="D45" s="205" t="s">
        <v>177</v>
      </c>
      <c r="E45" s="207" t="s">
        <v>91</v>
      </c>
      <c r="F45" s="198" t="s">
        <v>755</v>
      </c>
      <c r="G45" s="202">
        <f>'1-SB'!G15</f>
        <v>623884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43281</v>
      </c>
      <c r="D46" s="203" t="s">
        <v>178</v>
      </c>
      <c r="E46" s="208" t="s">
        <v>23</v>
      </c>
      <c r="F46" s="198" t="s">
        <v>755</v>
      </c>
      <c r="G46" s="202">
        <f>'1-SB'!G16</f>
        <v>1638714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43281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43281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43281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43281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43281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43281</v>
      </c>
      <c r="D52" s="210" t="s">
        <v>925</v>
      </c>
      <c r="E52" s="211" t="s">
        <v>924</v>
      </c>
      <c r="F52" s="198" t="s">
        <v>755</v>
      </c>
      <c r="G52" s="202">
        <f>'1-SB'!G22</f>
        <v>-40028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43281</v>
      </c>
      <c r="D53" s="203" t="s">
        <v>183</v>
      </c>
      <c r="E53" s="208" t="s">
        <v>29</v>
      </c>
      <c r="F53" s="198" t="s">
        <v>755</v>
      </c>
      <c r="G53" s="202">
        <f>'1-SB'!G23</f>
        <v>-40028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43281</v>
      </c>
      <c r="D54" s="200" t="s">
        <v>184</v>
      </c>
      <c r="E54" s="212" t="s">
        <v>31</v>
      </c>
      <c r="F54" s="198" t="s">
        <v>755</v>
      </c>
      <c r="G54" s="202">
        <f>'1-SB'!G24</f>
        <v>5675031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43281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43281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43281</v>
      </c>
      <c r="D57" s="205" t="s">
        <v>186</v>
      </c>
      <c r="E57" s="207" t="s">
        <v>103</v>
      </c>
      <c r="F57" s="198" t="s">
        <v>755</v>
      </c>
      <c r="G57" s="202">
        <f>'1-SB'!G28</f>
        <v>7355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43281</v>
      </c>
      <c r="D58" s="205" t="s">
        <v>187</v>
      </c>
      <c r="E58" s="209" t="s">
        <v>139</v>
      </c>
      <c r="F58" s="198" t="s">
        <v>755</v>
      </c>
      <c r="G58" s="202">
        <f>'1-SB'!G29</f>
        <v>355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7000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43281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43281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43281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43281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43281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43281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43281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43281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43281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43281</v>
      </c>
      <c r="D69" s="200" t="s">
        <v>198</v>
      </c>
      <c r="E69" s="212" t="s">
        <v>34</v>
      </c>
      <c r="F69" s="198" t="s">
        <v>755</v>
      </c>
      <c r="G69" s="202">
        <f>'1-SB'!G40</f>
        <v>7355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43281</v>
      </c>
      <c r="D70" s="203" t="s">
        <v>199</v>
      </c>
      <c r="E70" s="203" t="s">
        <v>35</v>
      </c>
      <c r="F70" s="198" t="s">
        <v>755</v>
      </c>
      <c r="G70" s="202">
        <f>'1-SB'!G47</f>
        <v>5682386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43281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43281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43281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43281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43281</v>
      </c>
      <c r="D75" s="218" t="s">
        <v>758</v>
      </c>
      <c r="E75" s="223" t="s">
        <v>887</v>
      </c>
      <c r="F75" s="216" t="s">
        <v>790</v>
      </c>
      <c r="G75" s="220">
        <f>'2-OD'!C14</f>
        <v>47685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43281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43281</v>
      </c>
      <c r="D77" s="218" t="s">
        <v>760</v>
      </c>
      <c r="E77" s="223" t="s">
        <v>915</v>
      </c>
      <c r="F77" s="216" t="s">
        <v>790</v>
      </c>
      <c r="G77" s="220">
        <f>'2-OD'!C16</f>
        <v>98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43281</v>
      </c>
      <c r="D78" s="221" t="s">
        <v>761</v>
      </c>
      <c r="E78" s="224" t="s">
        <v>20</v>
      </c>
      <c r="F78" s="216" t="s">
        <v>790</v>
      </c>
      <c r="G78" s="220">
        <f>'2-OD'!C18</f>
        <v>47783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43281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43281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43281</v>
      </c>
      <c r="D81" s="218" t="s">
        <v>763</v>
      </c>
      <c r="E81" s="223" t="s">
        <v>100</v>
      </c>
      <c r="F81" s="216" t="s">
        <v>790</v>
      </c>
      <c r="G81" s="220">
        <f>'2-OD'!C21</f>
        <v>45461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43281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43281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43281</v>
      </c>
      <c r="D85" s="221" t="s">
        <v>767</v>
      </c>
      <c r="E85" s="224" t="s">
        <v>23</v>
      </c>
      <c r="F85" s="216" t="s">
        <v>790</v>
      </c>
      <c r="G85" s="220">
        <f>'2-OD'!C25</f>
        <v>45461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43281</v>
      </c>
      <c r="D86" s="221" t="s">
        <v>768</v>
      </c>
      <c r="E86" s="225" t="s">
        <v>122</v>
      </c>
      <c r="F86" s="216" t="s">
        <v>790</v>
      </c>
      <c r="G86" s="220">
        <f>'2-OD'!C26</f>
        <v>93244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43281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43281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43281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43281</v>
      </c>
      <c r="D90" s="221" t="s">
        <v>772</v>
      </c>
      <c r="E90" s="225" t="s">
        <v>788</v>
      </c>
      <c r="F90" s="216" t="s">
        <v>790</v>
      </c>
      <c r="G90" s="220">
        <f>'2-OD'!C30</f>
        <v>93244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43281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43281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43281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43281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43281</v>
      </c>
      <c r="D95" s="229" t="s">
        <v>775</v>
      </c>
      <c r="E95" s="234" t="s">
        <v>890</v>
      </c>
      <c r="F95" s="227" t="s">
        <v>791</v>
      </c>
      <c r="G95" s="231">
        <f>'2-OD'!G14</f>
        <v>13396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43281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43281</v>
      </c>
      <c r="D97" s="229" t="s">
        <v>777</v>
      </c>
      <c r="E97" s="235" t="s">
        <v>892</v>
      </c>
      <c r="F97" s="227" t="s">
        <v>791</v>
      </c>
      <c r="G97" s="231">
        <f>'2-OD'!G16</f>
        <v>39820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43281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43281</v>
      </c>
      <c r="D99" s="232" t="s">
        <v>779</v>
      </c>
      <c r="E99" s="236" t="s">
        <v>20</v>
      </c>
      <c r="F99" s="227" t="s">
        <v>791</v>
      </c>
      <c r="G99" s="231">
        <f>'2-OD'!G18</f>
        <v>53216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43281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43281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43281</v>
      </c>
      <c r="D102" s="232" t="s">
        <v>781</v>
      </c>
      <c r="E102" s="237" t="s">
        <v>40</v>
      </c>
      <c r="F102" s="227" t="s">
        <v>791</v>
      </c>
      <c r="G102" s="231">
        <f>'2-OD'!G26</f>
        <v>53216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43281</v>
      </c>
      <c r="D103" s="232" t="s">
        <v>782</v>
      </c>
      <c r="E103" s="237" t="s">
        <v>787</v>
      </c>
      <c r="F103" s="227" t="s">
        <v>791</v>
      </c>
      <c r="G103" s="231">
        <f>'2-OD'!G27</f>
        <v>40028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43281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43281</v>
      </c>
      <c r="D105" s="232" t="s">
        <v>783</v>
      </c>
      <c r="E105" s="237" t="s">
        <v>125</v>
      </c>
      <c r="F105" s="227" t="s">
        <v>791</v>
      </c>
      <c r="G105" s="231">
        <f>'2-OD'!G29</f>
        <v>40028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43281</v>
      </c>
      <c r="D106" s="232" t="s">
        <v>784</v>
      </c>
      <c r="E106" s="237" t="s">
        <v>789</v>
      </c>
      <c r="F106" s="227" t="s">
        <v>791</v>
      </c>
      <c r="G106" s="231">
        <f>'2-OD'!G30</f>
        <v>93244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43281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43281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43281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43281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43281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43281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43281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43281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43281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43281</v>
      </c>
      <c r="D116" s="241" t="s">
        <v>799</v>
      </c>
      <c r="E116" s="244" t="s">
        <v>899</v>
      </c>
      <c r="F116" s="239" t="s">
        <v>1273</v>
      </c>
      <c r="G116" s="243">
        <f>'3-OPP'!E21</f>
        <v>-207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43281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43281</v>
      </c>
      <c r="D118" s="241" t="s">
        <v>801</v>
      </c>
      <c r="E118" s="244" t="s">
        <v>901</v>
      </c>
      <c r="F118" s="239" t="s">
        <v>1273</v>
      </c>
      <c r="G118" s="243">
        <f>'3-OPP'!E23</f>
        <v>40185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43281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43281</v>
      </c>
      <c r="D120" s="241" t="s">
        <v>803</v>
      </c>
      <c r="E120" s="246" t="s">
        <v>903</v>
      </c>
      <c r="F120" s="239" t="s">
        <v>1273</v>
      </c>
      <c r="G120" s="243">
        <f>'3-OPP'!E25</f>
        <v>-42653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43281</v>
      </c>
      <c r="D121" s="241" t="s">
        <v>804</v>
      </c>
      <c r="E121" s="246" t="s">
        <v>904</v>
      </c>
      <c r="F121" s="239" t="s">
        <v>1273</v>
      </c>
      <c r="G121" s="243">
        <f>'3-OPP'!E26</f>
        <v>-2160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43281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43281</v>
      </c>
      <c r="D123" s="241" t="s">
        <v>806</v>
      </c>
      <c r="E123" s="244" t="s">
        <v>906</v>
      </c>
      <c r="F123" s="239" t="s">
        <v>1273</v>
      </c>
      <c r="G123" s="243">
        <f>'3-OPP'!E28</f>
        <v>-923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43281</v>
      </c>
      <c r="D124" s="247" t="s">
        <v>807</v>
      </c>
      <c r="E124" s="242" t="s">
        <v>94</v>
      </c>
      <c r="F124" s="239" t="s">
        <v>1273</v>
      </c>
      <c r="G124" s="243">
        <f>'3-OPP'!E29</f>
        <v>-5758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43281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43281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43281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43281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43281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43281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43281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43281</v>
      </c>
      <c r="D132" s="247" t="s">
        <v>814</v>
      </c>
      <c r="E132" s="242" t="s">
        <v>62</v>
      </c>
      <c r="F132" s="239" t="s">
        <v>1273</v>
      </c>
      <c r="G132" s="243">
        <f>'3-OPP'!E37</f>
        <v>-5758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43281</v>
      </c>
      <c r="D133" s="247" t="s">
        <v>815</v>
      </c>
      <c r="E133" s="242" t="s">
        <v>916</v>
      </c>
      <c r="F133" s="239" t="s">
        <v>1273</v>
      </c>
      <c r="G133" s="243">
        <f>'3-OPP'!E38</f>
        <v>2784349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43281</v>
      </c>
      <c r="D134" s="247" t="s">
        <v>816</v>
      </c>
      <c r="E134" s="242" t="s">
        <v>917</v>
      </c>
      <c r="F134" s="239" t="s">
        <v>1273</v>
      </c>
      <c r="G134" s="243">
        <f>'3-OPP'!E39</f>
        <v>2778591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43281</v>
      </c>
      <c r="D135" s="241" t="s">
        <v>817</v>
      </c>
      <c r="E135" s="245" t="s">
        <v>72</v>
      </c>
      <c r="F135" s="239" t="s">
        <v>1273</v>
      </c>
      <c r="G135" s="243">
        <f>'3-OPP'!E40</f>
        <v>2778591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43281</v>
      </c>
      <c r="D136" s="248" t="s">
        <v>818</v>
      </c>
      <c r="E136" s="249" t="s">
        <v>76</v>
      </c>
      <c r="F136" s="227" t="s">
        <v>1274</v>
      </c>
      <c r="G136" s="231">
        <f>'4-OSK'!I13</f>
        <v>5712698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43281</v>
      </c>
      <c r="D137" s="248" t="s">
        <v>819</v>
      </c>
      <c r="E137" s="249" t="s">
        <v>49</v>
      </c>
      <c r="F137" s="227" t="s">
        <v>1274</v>
      </c>
      <c r="G137" s="231">
        <f>'4-OSK'!I14</f>
        <v>5715059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43281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43281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43281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43281</v>
      </c>
      <c r="D141" s="248" t="s">
        <v>823</v>
      </c>
      <c r="E141" s="249" t="s">
        <v>51</v>
      </c>
      <c r="F141" s="227" t="s">
        <v>1274</v>
      </c>
      <c r="G141" s="231">
        <f>'4-OSK'!I18</f>
        <v>5715059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43281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43281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43281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43281</v>
      </c>
      <c r="D145" s="248" t="s">
        <v>827</v>
      </c>
      <c r="E145" s="249" t="s">
        <v>52</v>
      </c>
      <c r="F145" s="227" t="s">
        <v>1274</v>
      </c>
      <c r="G145" s="231">
        <f>'4-OSK'!I22</f>
        <v>-40028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43281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43281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43281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43281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43281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43281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43281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43281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43281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43281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ОБЩИНСКА БАНКА-БАЛАНСИРАН</v>
      </c>
      <c r="B157" s="227" t="str">
        <f aca="true" t="shared" si="19" ref="B157:B199">dfRG</f>
        <v>05-1476</v>
      </c>
      <c r="C157" s="228">
        <f aca="true" t="shared" si="20" ref="C157:C199">EndDate</f>
        <v>43281</v>
      </c>
      <c r="D157" s="248" t="s">
        <v>827</v>
      </c>
      <c r="E157" s="249" t="s">
        <v>55</v>
      </c>
      <c r="F157" s="227" t="s">
        <v>1274</v>
      </c>
      <c r="G157" s="231">
        <f>'4-OSK'!I34</f>
        <v>5675031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43281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43281</v>
      </c>
      <c r="D159" s="248" t="s">
        <v>840</v>
      </c>
      <c r="E159" s="249" t="s">
        <v>56</v>
      </c>
      <c r="F159" s="227" t="s">
        <v>1274</v>
      </c>
      <c r="G159" s="231">
        <f>'4-OSK'!I36</f>
        <v>5675031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43281</v>
      </c>
      <c r="D160" s="349" t="s">
        <v>1301</v>
      </c>
      <c r="E160" s="350" t="s">
        <v>1314</v>
      </c>
      <c r="F160" s="268" t="s">
        <v>1315</v>
      </c>
      <c r="G160" s="363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43281</v>
      </c>
      <c r="D161" s="349" t="s">
        <v>1302</v>
      </c>
      <c r="E161" s="350" t="s">
        <v>1280</v>
      </c>
      <c r="F161" s="268" t="s">
        <v>1315</v>
      </c>
      <c r="G161" s="364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43281</v>
      </c>
      <c r="D162" s="349" t="s">
        <v>1303</v>
      </c>
      <c r="E162" s="351" t="s">
        <v>1279</v>
      </c>
      <c r="F162" s="268" t="s">
        <v>1315</v>
      </c>
      <c r="G162" s="364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43281</v>
      </c>
      <c r="D163" s="349" t="s">
        <v>1304</v>
      </c>
      <c r="E163" s="352" t="s">
        <v>1292</v>
      </c>
      <c r="F163" s="268" t="s">
        <v>1315</v>
      </c>
      <c r="G163" s="364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43281</v>
      </c>
      <c r="D164" s="349" t="s">
        <v>1305</v>
      </c>
      <c r="E164" s="352" t="s">
        <v>1294</v>
      </c>
      <c r="F164" s="268" t="s">
        <v>1315</v>
      </c>
      <c r="G164" s="365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43281</v>
      </c>
      <c r="D165" s="349" t="s">
        <v>1306</v>
      </c>
      <c r="E165" s="352" t="s">
        <v>1293</v>
      </c>
      <c r="F165" s="268" t="s">
        <v>1315</v>
      </c>
      <c r="G165" s="364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43281</v>
      </c>
      <c r="D166" s="349" t="s">
        <v>1307</v>
      </c>
      <c r="E166" s="352" t="s">
        <v>1295</v>
      </c>
      <c r="F166" s="268" t="s">
        <v>1315</v>
      </c>
      <c r="G166" s="365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43281</v>
      </c>
      <c r="D167" s="349" t="s">
        <v>1308</v>
      </c>
      <c r="E167" s="352" t="s">
        <v>1296</v>
      </c>
      <c r="F167" s="268" t="s">
        <v>1315</v>
      </c>
      <c r="G167" s="364">
        <f>'5-DI'!D18</f>
        <v>14.0201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43281</v>
      </c>
      <c r="D168" s="349" t="s">
        <v>1309</v>
      </c>
      <c r="E168" s="352" t="s">
        <v>1297</v>
      </c>
      <c r="F168" s="268" t="s">
        <v>1315</v>
      </c>
      <c r="G168" s="364">
        <f>'5-DI'!D19</f>
        <v>13.9219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43281</v>
      </c>
      <c r="D169" s="349" t="s">
        <v>1310</v>
      </c>
      <c r="E169" s="353" t="s">
        <v>1298</v>
      </c>
      <c r="F169" s="268" t="s">
        <v>1315</v>
      </c>
      <c r="G169" s="366">
        <f>'5-DI'!D20</f>
        <v>42367</v>
      </c>
    </row>
    <row r="170" spans="1:7" ht="15.7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43281</v>
      </c>
      <c r="D170" s="349" t="s">
        <v>1311</v>
      </c>
      <c r="E170" s="353" t="s">
        <v>1299</v>
      </c>
      <c r="F170" s="268" t="s">
        <v>1315</v>
      </c>
      <c r="G170" s="366">
        <f>'5-DI'!D21</f>
        <v>2170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43281</v>
      </c>
      <c r="D171" s="349" t="s">
        <v>1313</v>
      </c>
      <c r="E171" s="353" t="s">
        <v>1300</v>
      </c>
      <c r="F171" s="268" t="s">
        <v>1315</v>
      </c>
      <c r="G171" s="366">
        <f>'5-DI'!D22</f>
        <v>0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43281</v>
      </c>
      <c r="D172" s="349" t="s">
        <v>1328</v>
      </c>
      <c r="E172" s="353" t="s">
        <v>1324</v>
      </c>
      <c r="F172" s="268" t="s">
        <v>1315</v>
      </c>
      <c r="G172" s="367">
        <f>'5-DI'!D23</f>
        <v>-0.007839057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43281</v>
      </c>
      <c r="D173" s="349" t="s">
        <v>1329</v>
      </c>
      <c r="E173" s="353" t="s">
        <v>1325</v>
      </c>
      <c r="F173" s="268" t="s">
        <v>1315</v>
      </c>
      <c r="G173" s="367">
        <f>'5-DI'!D24</f>
        <v>0.39223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43281</v>
      </c>
      <c r="D174" s="349" t="s">
        <v>1330</v>
      </c>
      <c r="E174" s="353" t="s">
        <v>1326</v>
      </c>
      <c r="F174" s="268" t="s">
        <v>1315</v>
      </c>
      <c r="G174" s="367">
        <f>'5-DI'!D25</f>
        <v>-0.007966311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43281</v>
      </c>
      <c r="D175" s="349" t="s">
        <v>1331</v>
      </c>
      <c r="E175" s="353" t="s">
        <v>1327</v>
      </c>
      <c r="F175" s="268" t="s">
        <v>1315</v>
      </c>
      <c r="G175" s="367">
        <f>'5-DI'!D26</f>
        <v>0.03503633</v>
      </c>
    </row>
    <row r="176" spans="1:7" ht="31.5">
      <c r="A176" s="238" t="str">
        <f t="shared" si="18"/>
        <v>ДФ ОБЩИНСКА БАНКА-БАЛАНСИРАН</v>
      </c>
      <c r="B176" s="239" t="str">
        <f t="shared" si="19"/>
        <v>05-1476</v>
      </c>
      <c r="C176" s="240">
        <f t="shared" si="20"/>
        <v>43281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ОБЩИНСКА БАНКА-БАЛАНСИРАН</v>
      </c>
      <c r="B177" s="239" t="str">
        <f t="shared" si="19"/>
        <v>05-1476</v>
      </c>
      <c r="C177" s="240">
        <f t="shared" si="20"/>
        <v>43281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43281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43281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43281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43281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43281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ОБЩИНСКА БАНКА-БАЛАНСИРАН</v>
      </c>
      <c r="B183" s="259" t="str">
        <f t="shared" si="19"/>
        <v>05-1476</v>
      </c>
      <c r="C183" s="260">
        <f t="shared" si="20"/>
        <v>43281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ОБЩИНСКА БАНКА-БАЛАНСИРАН</v>
      </c>
      <c r="B184" s="259" t="str">
        <f t="shared" si="19"/>
        <v>05-1476</v>
      </c>
      <c r="C184" s="260">
        <f t="shared" si="20"/>
        <v>43281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43281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43281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43281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43281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43281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43281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43281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43281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43281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43281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43281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43281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ОБЩИНСКА БАНКА-БАЛАНСИРАН</v>
      </c>
      <c r="B197" s="268" t="str">
        <f t="shared" si="19"/>
        <v>05-1476</v>
      </c>
      <c r="C197" s="269">
        <f t="shared" si="20"/>
        <v>43281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ОБЩИНСКА БАНКА-БАЛАНСИРАН</v>
      </c>
      <c r="B198" s="268" t="str">
        <f t="shared" si="19"/>
        <v>05-1476</v>
      </c>
      <c r="C198" s="269">
        <f t="shared" si="20"/>
        <v>43281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43281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ОБЩИНСКА БАНКА-БАЛАНСИРАН</v>
      </c>
      <c r="B200" s="268" t="str">
        <f aca="true" t="shared" si="22" ref="B200:B212">dfRG</f>
        <v>05-1476</v>
      </c>
      <c r="C200" s="269">
        <f aca="true" t="shared" si="23" ref="C200:C212">EndDate</f>
        <v>43281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ОБЩИНСКА БАНКА-БАЛАНСИРАН</v>
      </c>
      <c r="B201" s="268" t="str">
        <f t="shared" si="22"/>
        <v>05-1476</v>
      </c>
      <c r="C201" s="269">
        <f t="shared" si="23"/>
        <v>43281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ОБЩИНСКА БАНКА-БАЛАНСИРАН</v>
      </c>
      <c r="B202" s="268" t="str">
        <f t="shared" si="22"/>
        <v>05-1476</v>
      </c>
      <c r="C202" s="269">
        <f t="shared" si="23"/>
        <v>43281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43281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43281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43281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43281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43281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43281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43281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43281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43281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ОБЩИНСКА БАНКА-БАЛАНСИРАН</v>
      </c>
      <c r="B212" s="277" t="str">
        <f t="shared" si="22"/>
        <v>05-1476</v>
      </c>
      <c r="C212" s="278">
        <f t="shared" si="23"/>
        <v>43281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2018-02-05T12:17:03Z</cp:lastPrinted>
  <dcterms:created xsi:type="dcterms:W3CDTF">2004-03-04T10:58:58Z</dcterms:created>
  <dcterms:modified xsi:type="dcterms:W3CDTF">2018-08-16T13:12:31Z</dcterms:modified>
  <cp:category/>
  <cp:version/>
  <cp:contentType/>
  <cp:contentStatus/>
</cp:coreProperties>
</file>